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chavarne\OneDrive - Power Electronics España S.L\Desktop\TFG\"/>
    </mc:Choice>
  </mc:AlternateContent>
  <xr:revisionPtr revIDLastSave="0" documentId="13_ncr:1_{44226013-4BFF-4A2C-8A51-78A5735827C5}" xr6:coauthVersionLast="47" xr6:coauthVersionMax="47" xr10:uidLastSave="{00000000-0000-0000-0000-000000000000}"/>
  <bookViews>
    <workbookView xWindow="-120" yWindow="-120" windowWidth="29040" windowHeight="15720" xr2:uid="{44443DEA-9684-41CD-9B68-05EDA080C9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24" i="1"/>
  <c r="D24" i="1"/>
  <c r="F24" i="1"/>
  <c r="E24" i="1"/>
  <c r="C8" i="1"/>
  <c r="C9" i="1"/>
  <c r="E19" i="1"/>
  <c r="C19" i="1"/>
  <c r="C13" i="1"/>
  <c r="E13" i="1"/>
</calcChain>
</file>

<file path=xl/sharedStrings.xml><?xml version="1.0" encoding="utf-8"?>
<sst xmlns="http://schemas.openxmlformats.org/spreadsheetml/2006/main" count="56" uniqueCount="45">
  <si>
    <t>Ranges</t>
  </si>
  <si>
    <t>Low Irradiance (200 W/m^2)</t>
  </si>
  <si>
    <t>High Irradiance (1000 W/m^2)</t>
  </si>
  <si>
    <t>D</t>
  </si>
  <si>
    <t>Duty Cycle</t>
  </si>
  <si>
    <t>min</t>
  </si>
  <si>
    <t>max</t>
  </si>
  <si>
    <t>Rout</t>
  </si>
  <si>
    <t>43.56 Ω</t>
  </si>
  <si>
    <r>
      <t xml:space="preserve">8.60 </t>
    </r>
    <r>
      <rPr>
        <sz val="11"/>
        <color theme="1"/>
        <rFont val="Aptos Narrow"/>
        <family val="2"/>
      </rPr>
      <t>Ω</t>
    </r>
  </si>
  <si>
    <t>41.10 Ω</t>
  </si>
  <si>
    <t>208.10 Ω</t>
  </si>
  <si>
    <t>Rout op</t>
  </si>
  <si>
    <t>Output Voltage</t>
  </si>
  <si>
    <t>20.75 V</t>
  </si>
  <si>
    <t>46.70 V</t>
  </si>
  <si>
    <t>Vmp</t>
  </si>
  <si>
    <t>Constants</t>
  </si>
  <si>
    <t>18.68 V</t>
  </si>
  <si>
    <t>Imp</t>
  </si>
  <si>
    <t>Rmp</t>
  </si>
  <si>
    <t>0.5368 A</t>
  </si>
  <si>
    <t>17.90 V</t>
  </si>
  <si>
    <t>2.6800 A</t>
  </si>
  <si>
    <t>44.75 V</t>
  </si>
  <si>
    <t>19.88 V</t>
  </si>
  <si>
    <t>Switch Frequency</t>
  </si>
  <si>
    <r>
      <t>f</t>
    </r>
    <r>
      <rPr>
        <sz val="8"/>
        <color theme="1"/>
        <rFont val="Aptos Narrow"/>
        <family val="2"/>
        <scheme val="minor"/>
      </rPr>
      <t>Q</t>
    </r>
  </si>
  <si>
    <t>20 kHz</t>
  </si>
  <si>
    <t>Output Voltage Ripple</t>
  </si>
  <si>
    <t>0.15Imp</t>
  </si>
  <si>
    <t>Input Current Ripple</t>
  </si>
  <si>
    <t>0.01Vmp</t>
  </si>
  <si>
    <t>0.01Vout</t>
  </si>
  <si>
    <t>Output Current</t>
  </si>
  <si>
    <t>Iout</t>
  </si>
  <si>
    <t>Power</t>
  </si>
  <si>
    <t>P</t>
  </si>
  <si>
    <t>50 W</t>
  </si>
  <si>
    <t>Input Voltage Ripple</t>
  </si>
  <si>
    <t>Input Voltage
(maximum power point voltage)</t>
  </si>
  <si>
    <t>Input Current
(maximum power point current)</t>
  </si>
  <si>
    <t>Input Resistance
(maximum power point Resistance)</t>
  </si>
  <si>
    <t>Output Resistance (Load)</t>
  </si>
  <si>
    <t>Optimal Output Resistance (Load)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</si>
</sst>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sz val="8"/>
      <color theme="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E9E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20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0" borderId="25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13" borderId="16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2" fontId="0" fillId="11" borderId="8" xfId="0" applyNumberFormat="1" applyFill="1" applyBorder="1" applyAlignment="1">
      <alignment horizontal="center" vertical="center"/>
    </xf>
    <xf numFmtId="2" fontId="0" fillId="5" borderId="10" xfId="0" applyNumberFormat="1" applyFill="1" applyBorder="1" applyAlignment="1">
      <alignment horizontal="center" vertical="center"/>
    </xf>
    <xf numFmtId="2" fontId="0" fillId="5" borderId="8" xfId="0" applyNumberFormat="1" applyFill="1" applyBorder="1" applyAlignment="1">
      <alignment horizontal="center" vertical="center"/>
    </xf>
    <xf numFmtId="2" fontId="0" fillId="11" borderId="10" xfId="0" applyNumberForma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13" borderId="16" xfId="0" applyFill="1" applyBorder="1" applyAlignment="1">
      <alignment horizontal="center" vertical="center"/>
    </xf>
    <xf numFmtId="2" fontId="0" fillId="5" borderId="8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E9E0"/>
      <color rgb="FFFFD89F"/>
      <color rgb="FFFFC1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642257</xdr:colOff>
      <xdr:row>19</xdr:row>
      <xdr:rowOff>182335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E96D19C-CA83-43E6-D9C0-C0D634629FD6}"/>
            </a:ext>
          </a:extLst>
        </xdr:cNvPr>
        <xdr:cNvSpPr txBox="1"/>
      </xdr:nvSpPr>
      <xdr:spPr>
        <a:xfrm>
          <a:off x="4577443" y="151583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63446-FAB4-46C5-A577-AEE4CD485D9E}">
  <dimension ref="A2:F28"/>
  <sheetViews>
    <sheetView tabSelected="1" topLeftCell="A8" zoomScale="115" zoomScaleNormal="115" workbookViewId="0">
      <selection activeCell="E13" sqref="A3:F13"/>
    </sheetView>
  </sheetViews>
  <sheetFormatPr defaultRowHeight="15" x14ac:dyDescent="0.25"/>
  <cols>
    <col min="1" max="1" width="48.85546875" style="1" bestFit="1" customWidth="1"/>
    <col min="2" max="2" width="9.140625" style="1"/>
    <col min="3" max="3" width="24.140625" style="1" customWidth="1"/>
    <col min="4" max="4" width="23.85546875" style="1" customWidth="1"/>
    <col min="5" max="5" width="29.140625" style="1" customWidth="1"/>
    <col min="6" max="6" width="23" style="1" customWidth="1"/>
    <col min="7" max="16384" width="9.140625" style="1"/>
  </cols>
  <sheetData>
    <row r="2" spans="1:6" ht="15.75" thickBot="1" x14ac:dyDescent="0.3"/>
    <row r="3" spans="1:6" x14ac:dyDescent="0.25">
      <c r="A3" s="7"/>
      <c r="B3" s="7"/>
      <c r="C3" s="11" t="s">
        <v>0</v>
      </c>
      <c r="D3" s="12"/>
      <c r="E3" s="12"/>
      <c r="F3" s="13"/>
    </row>
    <row r="4" spans="1:6" ht="15.75" thickBot="1" x14ac:dyDescent="0.3">
      <c r="A4" s="7"/>
      <c r="B4" s="7"/>
      <c r="C4" s="14"/>
      <c r="D4" s="15"/>
      <c r="E4" s="15"/>
      <c r="F4" s="16"/>
    </row>
    <row r="5" spans="1:6" ht="15.75" thickBot="1" x14ac:dyDescent="0.3">
      <c r="A5" s="7"/>
      <c r="B5" s="7"/>
      <c r="C5" s="17" t="s">
        <v>17</v>
      </c>
      <c r="D5" s="18"/>
      <c r="E5" s="18"/>
      <c r="F5" s="19"/>
    </row>
    <row r="6" spans="1:6" x14ac:dyDescent="0.25">
      <c r="A6" s="28" t="s">
        <v>36</v>
      </c>
      <c r="B6" s="28" t="s">
        <v>37</v>
      </c>
      <c r="C6" s="29" t="s">
        <v>38</v>
      </c>
      <c r="D6" s="30"/>
      <c r="E6" s="30"/>
      <c r="F6" s="31"/>
    </row>
    <row r="7" spans="1:6" ht="17.25" customHeight="1" x14ac:dyDescent="0.25">
      <c r="A7" s="23" t="s">
        <v>26</v>
      </c>
      <c r="B7" s="23" t="s">
        <v>27</v>
      </c>
      <c r="C7" s="20" t="s">
        <v>28</v>
      </c>
      <c r="D7" s="21"/>
      <c r="E7" s="21"/>
      <c r="F7" s="22"/>
    </row>
    <row r="8" spans="1:6" x14ac:dyDescent="0.25">
      <c r="A8" s="32" t="s">
        <v>39</v>
      </c>
      <c r="B8" s="32" t="s">
        <v>32</v>
      </c>
      <c r="C8" s="33" t="str">
        <f>CONCATENATE((TEXT(0.01*LEFT(E17,5),"0.0000"))," V")</f>
        <v>0.1868 V</v>
      </c>
      <c r="D8" s="34"/>
      <c r="E8" s="34"/>
      <c r="F8" s="35"/>
    </row>
    <row r="9" spans="1:6" x14ac:dyDescent="0.25">
      <c r="A9" s="23" t="s">
        <v>31</v>
      </c>
      <c r="B9" s="23" t="s">
        <v>30</v>
      </c>
      <c r="C9" s="20" t="str">
        <f>CONCATENATE((TEXT(0.15*LEFT(E18,5),"0.0000"))," A")</f>
        <v>0.4020 A</v>
      </c>
      <c r="D9" s="21"/>
      <c r="E9" s="21"/>
      <c r="F9" s="22"/>
    </row>
    <row r="10" spans="1:6" ht="15.75" thickBot="1" x14ac:dyDescent="0.3">
      <c r="A10" s="36" t="s">
        <v>29</v>
      </c>
      <c r="B10" s="36" t="s">
        <v>33</v>
      </c>
      <c r="C10" s="37" t="str">
        <f>CONCATENATE((TEXT(0.01*LEFT(F22,5),"0.0000"))," V")</f>
        <v>0.4670 V</v>
      </c>
      <c r="D10" s="38"/>
      <c r="E10" s="38"/>
      <c r="F10" s="39"/>
    </row>
    <row r="11" spans="1:6" ht="15.75" thickBot="1" x14ac:dyDescent="0.3">
      <c r="A11" s="7"/>
      <c r="B11" s="7"/>
      <c r="C11" s="17" t="s">
        <v>5</v>
      </c>
      <c r="D11" s="19"/>
      <c r="E11" s="17" t="s">
        <v>6</v>
      </c>
      <c r="F11" s="19"/>
    </row>
    <row r="12" spans="1:6" x14ac:dyDescent="0.25">
      <c r="A12" s="28" t="s">
        <v>4</v>
      </c>
      <c r="B12" s="28" t="s">
        <v>3</v>
      </c>
      <c r="C12" s="29">
        <v>0.1</v>
      </c>
      <c r="D12" s="31"/>
      <c r="E12" s="29">
        <v>0.6</v>
      </c>
      <c r="F12" s="31"/>
    </row>
    <row r="13" spans="1:6" ht="15.75" thickBot="1" x14ac:dyDescent="0.3">
      <c r="A13" s="26" t="s">
        <v>44</v>
      </c>
      <c r="B13" s="26" t="s">
        <v>12</v>
      </c>
      <c r="C13" s="24" t="str">
        <f>C23</f>
        <v>41.10 Ω</v>
      </c>
      <c r="D13" s="25"/>
      <c r="E13" s="24" t="str">
        <f>F23</f>
        <v>43.56 Ω</v>
      </c>
      <c r="F13" s="25"/>
    </row>
    <row r="14" spans="1:6" s="2" customFormat="1" ht="15.75" thickBot="1" x14ac:dyDescent="0.3">
      <c r="A14" s="8"/>
      <c r="B14" s="7"/>
      <c r="C14" s="7"/>
      <c r="D14" s="7"/>
      <c r="E14" s="7"/>
      <c r="F14" s="7"/>
    </row>
    <row r="15" spans="1:6" ht="15.75" thickBot="1" x14ac:dyDescent="0.3">
      <c r="A15" s="7"/>
      <c r="B15" s="7"/>
      <c r="C15" s="5" t="s">
        <v>1</v>
      </c>
      <c r="D15" s="6"/>
      <c r="E15" s="3" t="s">
        <v>2</v>
      </c>
      <c r="F15" s="4"/>
    </row>
    <row r="16" spans="1:6" ht="15.75" thickBot="1" x14ac:dyDescent="0.3">
      <c r="A16" s="7"/>
      <c r="B16" s="7"/>
      <c r="C16" s="42" t="s">
        <v>17</v>
      </c>
      <c r="D16" s="43"/>
      <c r="E16" s="53" t="s">
        <v>17</v>
      </c>
      <c r="F16" s="54"/>
    </row>
    <row r="17" spans="1:6" x14ac:dyDescent="0.25">
      <c r="A17" s="40" t="s">
        <v>40</v>
      </c>
      <c r="B17" s="60" t="s">
        <v>16</v>
      </c>
      <c r="C17" s="44" t="s">
        <v>22</v>
      </c>
      <c r="D17" s="45"/>
      <c r="E17" s="55" t="s">
        <v>18</v>
      </c>
      <c r="F17" s="56"/>
    </row>
    <row r="18" spans="1:6" x14ac:dyDescent="0.25">
      <c r="A18" s="27" t="s">
        <v>41</v>
      </c>
      <c r="B18" s="61" t="s">
        <v>19</v>
      </c>
      <c r="C18" s="46" t="s">
        <v>21</v>
      </c>
      <c r="D18" s="47"/>
      <c r="E18" s="57" t="s">
        <v>23</v>
      </c>
      <c r="F18" s="58"/>
    </row>
    <row r="19" spans="1:6" ht="15.75" thickBot="1" x14ac:dyDescent="0.3">
      <c r="A19" s="41" t="s">
        <v>42</v>
      </c>
      <c r="B19" s="59" t="s">
        <v>20</v>
      </c>
      <c r="C19" s="62" t="str">
        <f>CONCATENATE((TEXT(LEFT(C17,5)/LEFT(C18,6),"0.00"))," Ω")</f>
        <v>33.35 Ω</v>
      </c>
      <c r="D19" s="65"/>
      <c r="E19" s="64" t="str">
        <f>CONCATENATE((TEXT(LEFT(E17,5)/LEFT(E18,6),"0.00"))," Ω")</f>
        <v>6.97 Ω</v>
      </c>
      <c r="F19" s="63"/>
    </row>
    <row r="20" spans="1:6" ht="15.75" thickBot="1" x14ac:dyDescent="0.3">
      <c r="A20" s="7"/>
      <c r="B20" s="7"/>
      <c r="C20" s="52" t="s">
        <v>5</v>
      </c>
      <c r="D20" s="52" t="s">
        <v>6</v>
      </c>
      <c r="E20" s="9" t="s">
        <v>5</v>
      </c>
      <c r="F20" s="10" t="s">
        <v>6</v>
      </c>
    </row>
    <row r="21" spans="1:6" ht="15.75" thickBot="1" x14ac:dyDescent="0.3">
      <c r="A21" s="7"/>
      <c r="B21" s="7"/>
      <c r="C21" s="52" t="s">
        <v>5</v>
      </c>
      <c r="D21" s="52" t="s">
        <v>6</v>
      </c>
      <c r="E21" s="9" t="s">
        <v>5</v>
      </c>
      <c r="F21" s="10" t="s">
        <v>6</v>
      </c>
    </row>
    <row r="22" spans="1:6" ht="15.75" thickBot="1" x14ac:dyDescent="0.3">
      <c r="A22" s="40" t="s">
        <v>13</v>
      </c>
      <c r="B22" s="40" t="s">
        <v>35</v>
      </c>
      <c r="C22" s="50" t="s">
        <v>25</v>
      </c>
      <c r="D22" s="51" t="s">
        <v>24</v>
      </c>
      <c r="E22" s="66" t="s">
        <v>14</v>
      </c>
      <c r="F22" s="66" t="s">
        <v>15</v>
      </c>
    </row>
    <row r="23" spans="1:6" x14ac:dyDescent="0.25">
      <c r="A23" s="27" t="s">
        <v>43</v>
      </c>
      <c r="B23" s="27" t="s">
        <v>7</v>
      </c>
      <c r="C23" s="48" t="s">
        <v>10</v>
      </c>
      <c r="D23" s="49" t="s">
        <v>11</v>
      </c>
      <c r="E23" s="67" t="s">
        <v>9</v>
      </c>
      <c r="F23" s="67" t="s">
        <v>8</v>
      </c>
    </row>
    <row r="24" spans="1:6" ht="15.75" thickBot="1" x14ac:dyDescent="0.3">
      <c r="A24" s="41" t="s">
        <v>34</v>
      </c>
      <c r="B24" s="41" t="s">
        <v>35</v>
      </c>
      <c r="C24" s="50" t="str">
        <f>CONCATENATE((TEXT(LEFT(C22,5)/LEFT(C23,5),"0.0000"))," A")</f>
        <v>0.4837 A</v>
      </c>
      <c r="D24" s="51" t="str">
        <f>CONCATENATE((TEXT(LEFT(D22,5)/LEFT(D23,6),"0.0000"))," A")</f>
        <v>0.2150 A</v>
      </c>
      <c r="E24" s="68" t="str">
        <f>CONCATENATE((TEXT(LEFT(E22,4)/LEFT(E23,4),"0.0000"))," A")</f>
        <v>2.4070 A</v>
      </c>
      <c r="F24" s="68" t="str">
        <f>CONCATENATE((TEXT(LEFT(F22,5)/LEFT(F23,6),"0.0000"))," A")</f>
        <v>1.0721 A</v>
      </c>
    </row>
    <row r="28" spans="1:6" x14ac:dyDescent="0.25">
      <c r="C28" s="2"/>
    </row>
  </sheetData>
  <mergeCells count="23">
    <mergeCell ref="E16:F16"/>
    <mergeCell ref="E17:F17"/>
    <mergeCell ref="C7:F7"/>
    <mergeCell ref="C9:F9"/>
    <mergeCell ref="C10:F10"/>
    <mergeCell ref="C8:F8"/>
    <mergeCell ref="C6:F6"/>
    <mergeCell ref="C18:D18"/>
    <mergeCell ref="E18:F18"/>
    <mergeCell ref="C19:D19"/>
    <mergeCell ref="E19:F19"/>
    <mergeCell ref="C5:F5"/>
    <mergeCell ref="C16:D16"/>
    <mergeCell ref="C17:D17"/>
    <mergeCell ref="C3:F4"/>
    <mergeCell ref="E15:F15"/>
    <mergeCell ref="C15:D15"/>
    <mergeCell ref="C12:D12"/>
    <mergeCell ref="E12:F12"/>
    <mergeCell ref="C11:D11"/>
    <mergeCell ref="E11:F11"/>
    <mergeCell ref="C13:D13"/>
    <mergeCell ref="E13:F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Fernando Echavarne Ramones</dc:creator>
  <cp:lastModifiedBy>Juan Fernando Echavarne Ramones</cp:lastModifiedBy>
  <dcterms:created xsi:type="dcterms:W3CDTF">2024-10-30T20:47:52Z</dcterms:created>
  <dcterms:modified xsi:type="dcterms:W3CDTF">2024-11-03T19:01:08Z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2934d72-6607-4618-be93-628e204d1dcb_Enabled">
    <vt:lpwstr>true</vt:lpwstr>
  </property>
  <property fmtid="{D5CDD505-2E9C-101B-9397-08002B2CF9AE}" pid="3" name="MSIP_Label_02934d72-6607-4618-be93-628e204d1dcb_SetDate">
    <vt:lpwstr>2024-10-30T21:43:29Z</vt:lpwstr>
  </property>
  <property fmtid="{D5CDD505-2E9C-101B-9397-08002B2CF9AE}" pid="4" name="MSIP_Label_02934d72-6607-4618-be93-628e204d1dcb_Method">
    <vt:lpwstr>Standard</vt:lpwstr>
  </property>
  <property fmtid="{D5CDD505-2E9C-101B-9397-08002B2CF9AE}" pid="5" name="MSIP_Label_02934d72-6607-4618-be93-628e204d1dcb_Name">
    <vt:lpwstr>USO INTERNO</vt:lpwstr>
  </property>
  <property fmtid="{D5CDD505-2E9C-101B-9397-08002B2CF9AE}" pid="6" name="MSIP_Label_02934d72-6607-4618-be93-628e204d1dcb_SiteId">
    <vt:lpwstr>62aa5f2b-2665-4315-a4cd-f17cdc3c8058</vt:lpwstr>
  </property>
  <property fmtid="{D5CDD505-2E9C-101B-9397-08002B2CF9AE}" pid="7" name="MSIP_Label_02934d72-6607-4618-be93-628e204d1dcb_ActionId">
    <vt:lpwstr>5613b5b1-730f-4868-9e8e-fdd267440419</vt:lpwstr>
  </property>
  <property fmtid="{D5CDD505-2E9C-101B-9397-08002B2CF9AE}" pid="8" name="MSIP_Label_02934d72-6607-4618-be93-628e204d1dcb_ContentBits">
    <vt:lpwstr>0</vt:lpwstr>
  </property>
</Properties>
</file>