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owerelectronicscom-my.sharepoint.com/personal/jechavarne_power-electronics_com/Documents/Desktop/TFG/FIGURES/"/>
    </mc:Choice>
  </mc:AlternateContent>
  <xr:revisionPtr revIDLastSave="45" documentId="8_{BEB1C819-7B4E-4429-9B42-24C28298F4F7}" xr6:coauthVersionLast="47" xr6:coauthVersionMax="47" xr10:uidLastSave="{9DF67B6A-3C8D-4D92-B52C-6F117FFAEC13}"/>
  <bookViews>
    <workbookView xWindow="-120" yWindow="-120" windowWidth="29040" windowHeight="15720" xr2:uid="{578945E2-87A2-4574-AF0D-F31F2F55709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7" i="1" l="1"/>
  <c r="H13" i="1"/>
  <c r="I13" i="1"/>
  <c r="M4" i="1" s="1"/>
  <c r="N4" i="1" s="1"/>
  <c r="J13" i="1"/>
  <c r="M5" i="1" s="1"/>
  <c r="N5" i="1" s="1"/>
  <c r="F13" i="1"/>
  <c r="G13" i="1"/>
  <c r="E13" i="1"/>
  <c r="M3" i="1" s="1"/>
  <c r="N3" i="1" s="1"/>
  <c r="M22" i="1" l="1"/>
  <c r="N22" i="1" s="1"/>
  <c r="M21" i="1"/>
  <c r="N21" i="1" s="1"/>
  <c r="M23" i="1"/>
  <c r="N23" i="1" s="1"/>
</calcChain>
</file>

<file path=xl/sharedStrings.xml><?xml version="1.0" encoding="utf-8"?>
<sst xmlns="http://schemas.openxmlformats.org/spreadsheetml/2006/main" count="52" uniqueCount="38">
  <si>
    <t>Component</t>
  </si>
  <si>
    <t>Part Number</t>
  </si>
  <si>
    <t>Capacitance</t>
  </si>
  <si>
    <t>Price (1 Unit)</t>
  </si>
  <si>
    <t>Price (10 Units)</t>
  </si>
  <si>
    <t>Price (100 Units)</t>
  </si>
  <si>
    <t>Total (1 Unit)</t>
  </si>
  <si>
    <t>Total (10 Units)</t>
  </si>
  <si>
    <t>Total (100 Units)</t>
  </si>
  <si>
    <t>WIMA Capacitor</t>
  </si>
  <si>
    <t>MKS4B051505I</t>
  </si>
  <si>
    <t>15 μF</t>
  </si>
  <si>
    <t>MKS4B046802G</t>
  </si>
  <si>
    <t>6.8 μF</t>
  </si>
  <si>
    <t>MKS4B044702G</t>
  </si>
  <si>
    <t>4.7 μF</t>
  </si>
  <si>
    <t>MKS4B061207H</t>
  </si>
  <si>
    <t>120 μF</t>
  </si>
  <si>
    <t>MKS4B058207G</t>
  </si>
  <si>
    <t>82 μF</t>
  </si>
  <si>
    <t>Schottky Diode</t>
  </si>
  <si>
    <t>SR522</t>
  </si>
  <si>
    <t>N/A</t>
  </si>
  <si>
    <t>MOSFET</t>
  </si>
  <si>
    <t>STF19NF20</t>
  </si>
  <si>
    <t>Ferrite Core</t>
  </si>
  <si>
    <t>E55</t>
  </si>
  <si>
    <t>Copper Wire</t>
  </si>
  <si>
    <t>Units Purchased</t>
  </si>
  <si>
    <t>Total Cost</t>
  </si>
  <si>
    <t>Price per Unit</t>
  </si>
  <si>
    <t>1 unit</t>
  </si>
  <si>
    <t>10 units</t>
  </si>
  <si>
    <t>100 units</t>
  </si>
  <si>
    <t>Total</t>
  </si>
  <si>
    <t>Design Hours</t>
  </si>
  <si>
    <t>Price per Hour</t>
  </si>
  <si>
    <t>Total Designing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</si>
</sst>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8" formatCode="[$€-2]\ #,##0.00;[Red]\-[$€-2]\ #,##0.0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74999237037263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89999084444715716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168" fontId="0" fillId="3" borderId="2" xfId="0" applyNumberFormat="1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 wrapText="1"/>
    </xf>
    <xf numFmtId="168" fontId="0" fillId="4" borderId="2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168" fontId="0" fillId="3" borderId="9" xfId="0" applyNumberFormat="1" applyFill="1" applyBorder="1" applyAlignment="1">
      <alignment horizontal="center" vertical="center" wrapText="1"/>
    </xf>
    <xf numFmtId="168" fontId="0" fillId="3" borderId="10" xfId="0" applyNumberForma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168" fontId="0" fillId="4" borderId="12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168" fontId="0" fillId="3" borderId="12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168" fontId="0" fillId="3" borderId="14" xfId="0" applyNumberFormat="1" applyFill="1" applyBorder="1" applyAlignment="1">
      <alignment horizontal="center" vertical="center" wrapText="1"/>
    </xf>
    <xf numFmtId="168" fontId="0" fillId="3" borderId="15" xfId="0" applyNumberForma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168" fontId="0" fillId="3" borderId="8" xfId="0" applyNumberFormat="1" applyFill="1" applyBorder="1" applyAlignment="1">
      <alignment horizontal="center" vertical="center" wrapText="1"/>
    </xf>
    <xf numFmtId="168" fontId="0" fillId="4" borderId="11" xfId="0" applyNumberFormat="1" applyFill="1" applyBorder="1" applyAlignment="1">
      <alignment horizontal="center" vertical="center" wrapText="1"/>
    </xf>
    <xf numFmtId="168" fontId="0" fillId="3" borderId="11" xfId="0" applyNumberFormat="1" applyFill="1" applyBorder="1" applyAlignment="1">
      <alignment horizontal="center" vertical="center" wrapText="1"/>
    </xf>
    <xf numFmtId="168" fontId="0" fillId="3" borderId="13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4" borderId="18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168" fontId="0" fillId="5" borderId="20" xfId="0" applyNumberFormat="1" applyFill="1" applyBorder="1" applyAlignment="1">
      <alignment horizontal="center" vertical="center"/>
    </xf>
    <xf numFmtId="168" fontId="0" fillId="5" borderId="3" xfId="0" applyNumberFormat="1" applyFill="1" applyBorder="1" applyAlignment="1">
      <alignment horizontal="center" vertical="center"/>
    </xf>
    <xf numFmtId="168" fontId="0" fillId="5" borderId="4" xfId="0" applyNumberForma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 wrapText="1"/>
    </xf>
    <xf numFmtId="168" fontId="0" fillId="3" borderId="22" xfId="0" applyNumberFormat="1" applyFill="1" applyBorder="1" applyAlignment="1">
      <alignment horizontal="center" vertical="center" wrapText="1"/>
    </xf>
    <xf numFmtId="168" fontId="0" fillId="4" borderId="23" xfId="0" applyNumberFormat="1" applyFill="1" applyBorder="1" applyAlignment="1">
      <alignment horizontal="center" vertical="center" wrapText="1"/>
    </xf>
    <xf numFmtId="168" fontId="0" fillId="3" borderId="24" xfId="0" applyNumberFormat="1" applyFill="1" applyBorder="1" applyAlignment="1">
      <alignment horizontal="center" vertical="center" wrapText="1"/>
    </xf>
    <xf numFmtId="168" fontId="0" fillId="3" borderId="1" xfId="0" applyNumberFormat="1" applyFill="1" applyBorder="1" applyAlignment="1">
      <alignment horizontal="center" vertical="center" wrapText="1"/>
    </xf>
    <xf numFmtId="168" fontId="0" fillId="3" borderId="4" xfId="0" applyNumberForma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62BC0A-E667-40B0-AE11-664C0E075A93}">
  <dimension ref="B1:N23"/>
  <sheetViews>
    <sheetView tabSelected="1" workbookViewId="0">
      <selection activeCell="K17" sqref="K17"/>
    </sheetView>
  </sheetViews>
  <sheetFormatPr defaultColWidth="19.28515625" defaultRowHeight="15" x14ac:dyDescent="0.25"/>
  <cols>
    <col min="1" max="1" width="19.28515625" style="1"/>
    <col min="2" max="2" width="17.140625" style="1" customWidth="1"/>
    <col min="3" max="3" width="16.5703125" style="1" customWidth="1"/>
    <col min="4" max="4" width="8" style="1" customWidth="1"/>
    <col min="5" max="5" width="9.140625" style="1" customWidth="1"/>
    <col min="6" max="6" width="10.42578125" style="1" customWidth="1"/>
    <col min="7" max="7" width="10.140625" style="1" customWidth="1"/>
    <col min="8" max="8" width="10.5703125" style="1" customWidth="1"/>
    <col min="9" max="10" width="9.28515625" style="1" customWidth="1"/>
    <col min="11" max="16384" width="19.28515625" style="1"/>
  </cols>
  <sheetData>
    <row r="1" spans="2:14" ht="15.75" thickBot="1" x14ac:dyDescent="0.3"/>
    <row r="2" spans="2:14" ht="15.75" thickBot="1" x14ac:dyDescent="0.3">
      <c r="B2" s="2" t="s">
        <v>0</v>
      </c>
      <c r="C2" s="3" t="s">
        <v>1</v>
      </c>
      <c r="D2" s="21" t="s">
        <v>2</v>
      </c>
      <c r="E2" s="2" t="s">
        <v>3</v>
      </c>
      <c r="F2" s="3" t="s">
        <v>4</v>
      </c>
      <c r="G2" s="4" t="s">
        <v>5</v>
      </c>
      <c r="H2" s="2" t="s">
        <v>6</v>
      </c>
      <c r="I2" s="3" t="s">
        <v>7</v>
      </c>
      <c r="J2" s="4" t="s">
        <v>8</v>
      </c>
      <c r="L2" s="34" t="s">
        <v>28</v>
      </c>
      <c r="M2" s="4" t="s">
        <v>29</v>
      </c>
      <c r="N2" s="4" t="s">
        <v>30</v>
      </c>
    </row>
    <row r="3" spans="2:14" x14ac:dyDescent="0.25">
      <c r="B3" s="9" t="s">
        <v>9</v>
      </c>
      <c r="C3" s="10" t="s">
        <v>10</v>
      </c>
      <c r="D3" s="26" t="s">
        <v>11</v>
      </c>
      <c r="E3" s="22">
        <v>1.63</v>
      </c>
      <c r="F3" s="11">
        <v>1.5</v>
      </c>
      <c r="G3" s="12">
        <v>1.4</v>
      </c>
      <c r="H3" s="22">
        <v>1.63</v>
      </c>
      <c r="I3" s="11">
        <v>15</v>
      </c>
      <c r="J3" s="12">
        <v>140</v>
      </c>
      <c r="L3" s="35" t="s">
        <v>31</v>
      </c>
      <c r="M3" s="12">
        <f>E13</f>
        <v>55.33</v>
      </c>
      <c r="N3" s="12">
        <f>M3</f>
        <v>55.33</v>
      </c>
    </row>
    <row r="4" spans="2:14" x14ac:dyDescent="0.25">
      <c r="B4" s="13" t="s">
        <v>9</v>
      </c>
      <c r="C4" s="7" t="s">
        <v>12</v>
      </c>
      <c r="D4" s="27" t="s">
        <v>13</v>
      </c>
      <c r="E4" s="23">
        <v>1.6</v>
      </c>
      <c r="F4" s="8">
        <v>1.44</v>
      </c>
      <c r="G4" s="14">
        <v>1.3</v>
      </c>
      <c r="H4" s="23">
        <v>1.6</v>
      </c>
      <c r="I4" s="8">
        <v>14.4</v>
      </c>
      <c r="J4" s="14">
        <v>130</v>
      </c>
      <c r="L4" s="36" t="s">
        <v>32</v>
      </c>
      <c r="M4" s="14">
        <f>I13</f>
        <v>498.4</v>
      </c>
      <c r="N4" s="14">
        <f>M4/10</f>
        <v>49.839999999999996</v>
      </c>
    </row>
    <row r="5" spans="2:14" ht="15.75" thickBot="1" x14ac:dyDescent="0.3">
      <c r="B5" s="15" t="s">
        <v>9</v>
      </c>
      <c r="C5" s="5" t="s">
        <v>14</v>
      </c>
      <c r="D5" s="28" t="s">
        <v>15</v>
      </c>
      <c r="E5" s="24">
        <v>3.24</v>
      </c>
      <c r="F5" s="6">
        <v>2.92</v>
      </c>
      <c r="G5" s="16">
        <v>2.6</v>
      </c>
      <c r="H5" s="24">
        <v>3.24</v>
      </c>
      <c r="I5" s="6">
        <v>29.2</v>
      </c>
      <c r="J5" s="16">
        <v>260</v>
      </c>
      <c r="L5" s="37" t="s">
        <v>33</v>
      </c>
      <c r="M5" s="20">
        <f>J13</f>
        <v>4460</v>
      </c>
      <c r="N5" s="20">
        <f>M5/100</f>
        <v>44.6</v>
      </c>
    </row>
    <row r="6" spans="2:14" x14ac:dyDescent="0.25">
      <c r="B6" s="13" t="s">
        <v>9</v>
      </c>
      <c r="C6" s="7" t="s">
        <v>16</v>
      </c>
      <c r="D6" s="27" t="s">
        <v>17</v>
      </c>
      <c r="E6" s="23">
        <v>3.73</v>
      </c>
      <c r="F6" s="8">
        <v>3.36</v>
      </c>
      <c r="G6" s="14">
        <v>3</v>
      </c>
      <c r="H6" s="23">
        <v>3.73</v>
      </c>
      <c r="I6" s="8">
        <v>33.6</v>
      </c>
      <c r="J6" s="14">
        <v>300</v>
      </c>
    </row>
    <row r="7" spans="2:14" x14ac:dyDescent="0.25">
      <c r="B7" s="15" t="s">
        <v>9</v>
      </c>
      <c r="C7" s="5" t="s">
        <v>18</v>
      </c>
      <c r="D7" s="28" t="s">
        <v>19</v>
      </c>
      <c r="E7" s="24">
        <v>7.63</v>
      </c>
      <c r="F7" s="6">
        <v>6.87</v>
      </c>
      <c r="G7" s="16">
        <v>6.2</v>
      </c>
      <c r="H7" s="24">
        <v>7.63</v>
      </c>
      <c r="I7" s="6">
        <v>68.7</v>
      </c>
      <c r="J7" s="16">
        <v>620</v>
      </c>
    </row>
    <row r="8" spans="2:14" x14ac:dyDescent="0.25">
      <c r="B8" s="13" t="s">
        <v>20</v>
      </c>
      <c r="C8" s="7" t="s">
        <v>21</v>
      </c>
      <c r="D8" s="27" t="s">
        <v>22</v>
      </c>
      <c r="E8" s="23">
        <v>0.5</v>
      </c>
      <c r="F8" s="8">
        <v>0.45</v>
      </c>
      <c r="G8" s="14">
        <v>0.4</v>
      </c>
      <c r="H8" s="23">
        <v>0.5</v>
      </c>
      <c r="I8" s="8">
        <v>4.5</v>
      </c>
      <c r="J8" s="14">
        <v>40</v>
      </c>
    </row>
    <row r="9" spans="2:14" x14ac:dyDescent="0.25">
      <c r="B9" s="15" t="s">
        <v>23</v>
      </c>
      <c r="C9" s="5" t="s">
        <v>24</v>
      </c>
      <c r="D9" s="28" t="s">
        <v>22</v>
      </c>
      <c r="E9" s="24">
        <v>4</v>
      </c>
      <c r="F9" s="6">
        <v>3.6</v>
      </c>
      <c r="G9" s="16">
        <v>3.2</v>
      </c>
      <c r="H9" s="24">
        <v>4</v>
      </c>
      <c r="I9" s="6">
        <v>36</v>
      </c>
      <c r="J9" s="16">
        <v>320</v>
      </c>
    </row>
    <row r="10" spans="2:14" x14ac:dyDescent="0.25">
      <c r="B10" s="13" t="s">
        <v>25</v>
      </c>
      <c r="C10" s="7" t="s">
        <v>26</v>
      </c>
      <c r="D10" s="27" t="s">
        <v>22</v>
      </c>
      <c r="E10" s="23">
        <v>8</v>
      </c>
      <c r="F10" s="8">
        <v>7.2</v>
      </c>
      <c r="G10" s="14">
        <v>6.5</v>
      </c>
      <c r="H10" s="23">
        <v>8</v>
      </c>
      <c r="I10" s="8">
        <v>72</v>
      </c>
      <c r="J10" s="14">
        <v>650</v>
      </c>
    </row>
    <row r="11" spans="2:14" ht="30.75" thickBot="1" x14ac:dyDescent="0.3">
      <c r="B11" s="17" t="s">
        <v>27</v>
      </c>
      <c r="C11" s="18" t="s">
        <v>22</v>
      </c>
      <c r="D11" s="29" t="s">
        <v>22</v>
      </c>
      <c r="E11" s="25">
        <v>25</v>
      </c>
      <c r="F11" s="19">
        <v>22.5</v>
      </c>
      <c r="G11" s="20">
        <v>20</v>
      </c>
      <c r="H11" s="25">
        <v>25</v>
      </c>
      <c r="I11" s="19">
        <v>225</v>
      </c>
      <c r="J11" s="20">
        <v>2000</v>
      </c>
    </row>
    <row r="12" spans="2:14" ht="15.75" thickBot="1" x14ac:dyDescent="0.3"/>
    <row r="13" spans="2:14" ht="15.75" thickBot="1" x14ac:dyDescent="0.3">
      <c r="D13" s="30" t="s">
        <v>34</v>
      </c>
      <c r="E13" s="31">
        <f>SUM(E3:E11)</f>
        <v>55.33</v>
      </c>
      <c r="F13" s="32">
        <f t="shared" ref="F13:J13" si="0">SUM(F3:F11)</f>
        <v>49.84</v>
      </c>
      <c r="G13" s="32">
        <f t="shared" si="0"/>
        <v>44.6</v>
      </c>
      <c r="H13" s="32">
        <f>SUM(H3:H11)</f>
        <v>55.33</v>
      </c>
      <c r="I13" s="32">
        <f t="shared" si="0"/>
        <v>498.4</v>
      </c>
      <c r="J13" s="33">
        <f t="shared" si="0"/>
        <v>4460</v>
      </c>
    </row>
    <row r="15" spans="2:14" ht="15.75" thickBot="1" x14ac:dyDescent="0.3"/>
    <row r="16" spans="2:14" ht="15.75" thickBot="1" x14ac:dyDescent="0.3">
      <c r="B16" s="34" t="s">
        <v>35</v>
      </c>
      <c r="C16" s="4" t="s">
        <v>36</v>
      </c>
      <c r="D16" s="4" t="s">
        <v>37</v>
      </c>
    </row>
    <row r="17" spans="2:14" ht="15.75" thickBot="1" x14ac:dyDescent="0.3">
      <c r="B17" s="38">
        <v>360</v>
      </c>
      <c r="C17" s="39">
        <v>0.5</v>
      </c>
      <c r="D17" s="39">
        <f>C17*B17</f>
        <v>180</v>
      </c>
    </row>
    <row r="19" spans="2:14" ht="15.75" thickBot="1" x14ac:dyDescent="0.3"/>
    <row r="20" spans="2:14" ht="15.75" thickBot="1" x14ac:dyDescent="0.3">
      <c r="L20" s="34" t="s">
        <v>28</v>
      </c>
      <c r="M20" s="4" t="s">
        <v>29</v>
      </c>
      <c r="N20" s="4" t="s">
        <v>30</v>
      </c>
    </row>
    <row r="21" spans="2:14" x14ac:dyDescent="0.25">
      <c r="L21" s="35" t="s">
        <v>31</v>
      </c>
      <c r="M21" s="12">
        <f>M3+D17</f>
        <v>235.32999999999998</v>
      </c>
      <c r="N21" s="12">
        <f>M21</f>
        <v>235.32999999999998</v>
      </c>
    </row>
    <row r="22" spans="2:14" x14ac:dyDescent="0.25">
      <c r="L22" s="36" t="s">
        <v>32</v>
      </c>
      <c r="M22" s="14">
        <f>M4+D17</f>
        <v>678.4</v>
      </c>
      <c r="N22" s="14">
        <f>M22/10</f>
        <v>67.84</v>
      </c>
    </row>
    <row r="23" spans="2:14" ht="15.75" thickBot="1" x14ac:dyDescent="0.3">
      <c r="L23" s="37" t="s">
        <v>33</v>
      </c>
      <c r="M23" s="20">
        <f>M5+D17</f>
        <v>4640</v>
      </c>
      <c r="N23" s="20">
        <f>M23/100</f>
        <v>46.4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Fernando Echavarne Ramones</dc:creator>
  <cp:lastModifiedBy>Juan Fernando Echavarne Ramones</cp:lastModifiedBy>
  <dcterms:created xsi:type="dcterms:W3CDTF">2024-12-03T05:30:27Z</dcterms:created>
  <dcterms:modified xsi:type="dcterms:W3CDTF">2024-12-03T06:31:19Z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02934d72-6607-4618-be93-628e204d1dcb_Enabled">
    <vt:lpwstr>true</vt:lpwstr>
  </property>
  <property fmtid="{D5CDD505-2E9C-101B-9397-08002B2CF9AE}" pid="3" name="MSIP_Label_02934d72-6607-4618-be93-628e204d1dcb_SetDate">
    <vt:lpwstr>2024-12-03T05:39:50Z</vt:lpwstr>
  </property>
  <property fmtid="{D5CDD505-2E9C-101B-9397-08002B2CF9AE}" pid="4" name="MSIP_Label_02934d72-6607-4618-be93-628e204d1dcb_Method">
    <vt:lpwstr>Standard</vt:lpwstr>
  </property>
  <property fmtid="{D5CDD505-2E9C-101B-9397-08002B2CF9AE}" pid="5" name="MSIP_Label_02934d72-6607-4618-be93-628e204d1dcb_Name">
    <vt:lpwstr>USO INTERNO</vt:lpwstr>
  </property>
  <property fmtid="{D5CDD505-2E9C-101B-9397-08002B2CF9AE}" pid="6" name="MSIP_Label_02934d72-6607-4618-be93-628e204d1dcb_SiteId">
    <vt:lpwstr>62aa5f2b-2665-4315-a4cd-f17cdc3c8058</vt:lpwstr>
  </property>
  <property fmtid="{D5CDD505-2E9C-101B-9397-08002B2CF9AE}" pid="7" name="MSIP_Label_02934d72-6607-4618-be93-628e204d1dcb_ActionId">
    <vt:lpwstr>3c71d32f-d6ab-462f-9d0b-38433b993fea</vt:lpwstr>
  </property>
  <property fmtid="{D5CDD505-2E9C-101B-9397-08002B2CF9AE}" pid="8" name="MSIP_Label_02934d72-6607-4618-be93-628e204d1dcb_ContentBits">
    <vt:lpwstr>0</vt:lpwstr>
  </property>
</Properties>
</file>